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0.12\загальний відділ\Свінціцька ПК\диск д\Мои документы\Виконком\2024\9 вересень\"/>
    </mc:Choice>
  </mc:AlternateContent>
  <xr:revisionPtr revIDLastSave="0" documentId="8_{A51736B3-1954-46B5-83A4-DCADF525BDD8}" xr6:coauthVersionLast="47" xr6:coauthVersionMax="47" xr10:uidLastSave="{00000000-0000-0000-0000-000000000000}"/>
  <bookViews>
    <workbookView xWindow="-113" yWindow="-113" windowWidth="22264" windowHeight="11896" xr2:uid="{3E8E81CC-DBC3-40AA-A244-66AC6DBF37EB}"/>
  </bookViews>
  <sheets>
    <sheet name="10-12 класи " sheetId="1" r:id="rId1"/>
  </sheets>
  <externalReferences>
    <externalReference r:id="rId2"/>
  </externalReferenc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7" i="1" l="1"/>
  <c r="W17" i="1"/>
  <c r="P17" i="1"/>
  <c r="O17" i="1"/>
  <c r="M17" i="1"/>
  <c r="L17" i="1"/>
  <c r="G17" i="1"/>
  <c r="R17" i="1" s="1"/>
  <c r="F17" i="1"/>
  <c r="Q17" i="1" s="1"/>
  <c r="S17" i="1" s="1"/>
  <c r="X16" i="1"/>
  <c r="P16" i="1"/>
  <c r="O16" i="1"/>
  <c r="Q16" i="1" s="1"/>
  <c r="S16" i="1" s="1"/>
  <c r="M16" i="1"/>
  <c r="L16" i="1"/>
  <c r="G16" i="1"/>
  <c r="R16" i="1" s="1"/>
  <c r="F16" i="1"/>
  <c r="X15" i="1"/>
  <c r="W15" i="1"/>
  <c r="P15" i="1"/>
  <c r="O15" i="1"/>
  <c r="M15" i="1"/>
  <c r="L15" i="1"/>
  <c r="Q15" i="1" s="1"/>
  <c r="S15" i="1" s="1"/>
  <c r="G15" i="1"/>
  <c r="R15" i="1" s="1"/>
  <c r="F15" i="1"/>
  <c r="P14" i="1"/>
  <c r="O14" i="1"/>
  <c r="Q14" i="1" s="1"/>
  <c r="M14" i="1"/>
  <c r="L14" i="1"/>
  <c r="G14" i="1"/>
  <c r="R14" i="1" s="1"/>
  <c r="Y14" i="1" s="1"/>
  <c r="F14" i="1"/>
  <c r="X13" i="1"/>
  <c r="W13" i="1"/>
  <c r="R13" i="1"/>
  <c r="T13" i="1" s="1"/>
  <c r="Z13" i="1" s="1"/>
  <c r="P13" i="1"/>
  <c r="O13" i="1"/>
  <c r="Q13" i="1" s="1"/>
  <c r="S13" i="1" s="1"/>
  <c r="M13" i="1"/>
  <c r="L13" i="1"/>
  <c r="G13" i="1"/>
  <c r="F13" i="1"/>
  <c r="X12" i="1"/>
  <c r="W12" i="1"/>
  <c r="P12" i="1"/>
  <c r="O12" i="1"/>
  <c r="M12" i="1"/>
  <c r="L12" i="1"/>
  <c r="G12" i="1"/>
  <c r="R12" i="1" s="1"/>
  <c r="F12" i="1"/>
  <c r="Q12" i="1" s="1"/>
  <c r="S12" i="1" s="1"/>
  <c r="X11" i="1"/>
  <c r="W11" i="1"/>
  <c r="Q11" i="1"/>
  <c r="S11" i="1" s="1"/>
  <c r="P11" i="1"/>
  <c r="O11" i="1"/>
  <c r="M11" i="1"/>
  <c r="L11" i="1"/>
  <c r="G11" i="1"/>
  <c r="R11" i="1" s="1"/>
  <c r="F11" i="1"/>
  <c r="X10" i="1"/>
  <c r="W10" i="1"/>
  <c r="P10" i="1"/>
  <c r="O10" i="1"/>
  <c r="Q10" i="1" s="1"/>
  <c r="S10" i="1" s="1"/>
  <c r="M10" i="1"/>
  <c r="L10" i="1"/>
  <c r="G10" i="1"/>
  <c r="R10" i="1" s="1"/>
  <c r="F10" i="1"/>
  <c r="X9" i="1"/>
  <c r="X18" i="1" s="1"/>
  <c r="W9" i="1"/>
  <c r="W18" i="1" s="1"/>
  <c r="R9" i="1"/>
  <c r="T9" i="1" s="1"/>
  <c r="P9" i="1"/>
  <c r="O9" i="1"/>
  <c r="Q9" i="1" s="1"/>
  <c r="S9" i="1" s="1"/>
  <c r="M9" i="1"/>
  <c r="M18" i="1" s="1"/>
  <c r="L9" i="1"/>
  <c r="L18" i="1" s="1"/>
  <c r="G9" i="1"/>
  <c r="G18" i="1" s="1"/>
  <c r="F9" i="1"/>
  <c r="F18" i="1" s="1"/>
  <c r="Y16" i="1" l="1"/>
  <c r="T16" i="1"/>
  <c r="Z16" i="1" s="1"/>
  <c r="Y17" i="1"/>
  <c r="T17" i="1"/>
  <c r="Z17" i="1" s="1"/>
  <c r="T15" i="1"/>
  <c r="Z15" i="1" s="1"/>
  <c r="Y15" i="1"/>
  <c r="Y12" i="1"/>
  <c r="T12" i="1"/>
  <c r="Z12" i="1" s="1"/>
  <c r="T10" i="1"/>
  <c r="Z10" i="1" s="1"/>
  <c r="Y10" i="1"/>
  <c r="S18" i="1"/>
  <c r="Z9" i="1"/>
  <c r="Y11" i="1"/>
  <c r="T11" i="1"/>
  <c r="Z11" i="1" s="1"/>
  <c r="Y13" i="1"/>
  <c r="R18" i="1"/>
  <c r="Y9" i="1"/>
  <c r="Y18" i="1" l="1"/>
  <c r="T18" i="1"/>
</calcChain>
</file>

<file path=xl/sharedStrings.xml><?xml version="1.0" encoding="utf-8"?>
<sst xmlns="http://schemas.openxmlformats.org/spreadsheetml/2006/main" count="41" uniqueCount="37">
  <si>
    <t>Продовження додатка 1</t>
  </si>
  <si>
    <t>до рішення виконавчого комітету</t>
  </si>
  <si>
    <t>від _________№__________</t>
  </si>
  <si>
    <t>Фактична мережа закладів загальної середньої освіти на 2024/2025 навчальний рік</t>
  </si>
  <si>
    <t>Наповнюваність</t>
  </si>
  <si>
    <t>Заклади загальної середньої освіти</t>
  </si>
  <si>
    <t>10-А</t>
  </si>
  <si>
    <t>10-Б</t>
  </si>
  <si>
    <t>10-В</t>
  </si>
  <si>
    <t>10-Г</t>
  </si>
  <si>
    <t>к-сть класів</t>
  </si>
  <si>
    <t>к-сть учнів</t>
  </si>
  <si>
    <t>11-А</t>
  </si>
  <si>
    <t>11-Б</t>
  </si>
  <si>
    <t>11-В</t>
  </si>
  <si>
    <t>11-Г</t>
  </si>
  <si>
    <t>к-сть 10-12 класів</t>
  </si>
  <si>
    <t>к-сть учнів 10-12 класах</t>
  </si>
  <si>
    <t>к-сть 1-12 класів</t>
  </si>
  <si>
    <t>к-сть учнів у 1-12кл.</t>
  </si>
  <si>
    <t>І-ІV</t>
  </si>
  <si>
    <t>V-IX</t>
  </si>
  <si>
    <t>X-XII</t>
  </si>
  <si>
    <t>I-XII</t>
  </si>
  <si>
    <t>Коломийський ліцей №1 імені В.Стефаника</t>
  </si>
  <si>
    <t>Коломийський ліцей №2</t>
  </si>
  <si>
    <t>Коломийський ліцей №4 імені Сергія Лисенка</t>
  </si>
  <si>
    <t>Коломийський ліцей №5 імені Т.Г.Шевченка</t>
  </si>
  <si>
    <t>Коломийський ліцей №8</t>
  </si>
  <si>
    <t xml:space="preserve"> вечірні класи</t>
  </si>
  <si>
    <t>Коломийський ліцей №9</t>
  </si>
  <si>
    <t>Коломийський ліцей "Коломийська гімназія імені М.Грушевського"</t>
  </si>
  <si>
    <t>Саджавський ліцей</t>
  </si>
  <si>
    <t>Всього: (з вечірніми класами)</t>
  </si>
  <si>
    <t>Всього:(без вечірніх класів)</t>
  </si>
  <si>
    <t>Керуючий справами виконавчого комітету міської ради</t>
  </si>
  <si>
    <t>Микола АНДРУСЯК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</si>
</sst>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>
    <font>
      <sz val="11"/>
      <color theme="1"/>
      <name val="Calibri"/>
      <family val="2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rgb="FF008000"/>
      <name val="Times New Roman"/>
      <family val="1"/>
      <charset val="204"/>
    </font>
    <font>
      <b/>
      <sz val="14"/>
      <color rgb="FF1F1F1F"/>
      <name val="Google Sans"/>
    </font>
    <font>
      <b/>
      <sz val="12"/>
      <name val="Times New Roman"/>
      <family val="1"/>
      <charset val="204"/>
    </font>
    <font>
      <sz val="14"/>
      <color theme="1"/>
      <name val="Arial"/>
      <family val="2"/>
      <charset val="204"/>
    </font>
    <font>
      <b/>
      <sz val="14"/>
      <color theme="6" tint="-0.499984740745262"/>
      <name val="Arial"/>
      <family val="2"/>
      <charset val="204"/>
    </font>
    <font>
      <sz val="14"/>
      <color theme="6" tint="-0.499984740745262"/>
      <name val="Arial"/>
      <family val="2"/>
      <charset val="204"/>
    </font>
    <font>
      <b/>
      <sz val="14"/>
      <color rgb="FF00B05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rgb="FF00B05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/>
      <top style="medium">
        <color rgb="FFCCCCCC"/>
      </top>
      <bottom style="medium">
        <color rgb="FF000000"/>
      </bottom>
      <diagonal/>
    </border>
    <border>
      <left/>
      <right/>
      <top style="medium">
        <color rgb="FFCCCCCC"/>
      </top>
      <bottom style="medium">
        <color rgb="FF000000"/>
      </bottom>
      <diagonal/>
    </border>
    <border>
      <left/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/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2" fillId="0" borderId="1" xfId="0" applyFont="1" applyBorder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6" fillId="0" borderId="6" xfId="0" applyFont="1" applyBorder="1"/>
    <xf numFmtId="0" fontId="4" fillId="2" borderId="9" xfId="0" applyFont="1" applyFill="1" applyBorder="1" applyAlignment="1">
      <alignment wrapText="1"/>
    </xf>
    <xf numFmtId="0" fontId="11" fillId="0" borderId="10" xfId="0" applyFont="1" applyBorder="1" applyAlignment="1">
      <alignment horizontal="right" wrapText="1"/>
    </xf>
    <xf numFmtId="0" fontId="11" fillId="0" borderId="10" xfId="0" applyFont="1" applyBorder="1" applyAlignment="1">
      <alignment wrapText="1"/>
    </xf>
    <xf numFmtId="0" fontId="12" fillId="5" borderId="10" xfId="0" applyFont="1" applyFill="1" applyBorder="1" applyAlignment="1">
      <alignment horizontal="right" wrapText="1"/>
    </xf>
    <xf numFmtId="0" fontId="13" fillId="0" borderId="10" xfId="0" applyFont="1" applyBorder="1" applyAlignment="1">
      <alignment wrapText="1"/>
    </xf>
    <xf numFmtId="0" fontId="14" fillId="0" borderId="10" xfId="0" applyFont="1" applyBorder="1" applyAlignment="1">
      <alignment wrapText="1"/>
    </xf>
    <xf numFmtId="164" fontId="15" fillId="4" borderId="6" xfId="0" applyNumberFormat="1" applyFont="1" applyFill="1" applyBorder="1" applyAlignment="1">
      <alignment horizontal="center" wrapText="1"/>
    </xf>
    <xf numFmtId="0" fontId="7" fillId="2" borderId="11" xfId="0" applyFont="1" applyFill="1" applyBorder="1" applyAlignment="1">
      <alignment wrapText="1"/>
    </xf>
    <xf numFmtId="0" fontId="11" fillId="0" borderId="12" xfId="0" applyFont="1" applyBorder="1" applyAlignment="1">
      <alignment wrapText="1"/>
    </xf>
    <xf numFmtId="0" fontId="12" fillId="5" borderId="12" xfId="0" applyFont="1" applyFill="1" applyBorder="1" applyAlignment="1">
      <alignment horizontal="right" wrapText="1"/>
    </xf>
    <xf numFmtId="0" fontId="14" fillId="0" borderId="12" xfId="0" applyFont="1" applyBorder="1" applyAlignment="1">
      <alignment wrapText="1"/>
    </xf>
    <xf numFmtId="164" fontId="16" fillId="0" borderId="6" xfId="0" applyNumberFormat="1" applyFont="1" applyBorder="1" applyAlignment="1">
      <alignment horizontal="center"/>
    </xf>
    <xf numFmtId="0" fontId="7" fillId="0" borderId="6" xfId="0" applyFont="1" applyBorder="1"/>
    <xf numFmtId="0" fontId="17" fillId="0" borderId="6" xfId="0" applyFont="1" applyBorder="1"/>
    <xf numFmtId="0" fontId="18" fillId="0" borderId="6" xfId="0" applyFont="1" applyBorder="1"/>
    <xf numFmtId="0" fontId="19" fillId="0" borderId="6" xfId="0" applyFont="1" applyBorder="1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8;&#1110;&#1096;&#1077;&#1085;&#1085;&#1103;%20%202024%20&#1084;&#1077;&#1088;&#1077;&#1078;&#1072;%202%20%20%20xlsx%20(1)%20(2)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Інклюзія  1-4 класи "/>
      <sheetName val=" інклюзія 5-12"/>
      <sheetName val="1-4 класи "/>
      <sheetName val="5-9 класи "/>
      <sheetName val="10-12 класи "/>
      <sheetName val="ЦПО"/>
      <sheetName val="здо"/>
      <sheetName val="здо інклюзія"/>
    </sheetNames>
    <sheetDataSet>
      <sheetData sheetId="0"/>
      <sheetData sheetId="1"/>
      <sheetData sheetId="2">
        <row r="10">
          <cell r="AK10">
            <v>25</v>
          </cell>
          <cell r="AL10">
            <v>595</v>
          </cell>
        </row>
        <row r="13">
          <cell r="AK13">
            <v>10</v>
          </cell>
          <cell r="AL13">
            <v>243</v>
          </cell>
        </row>
        <row r="14">
          <cell r="AK14">
            <v>24</v>
          </cell>
          <cell r="AL14">
            <v>610</v>
          </cell>
        </row>
        <row r="17">
          <cell r="AK17">
            <v>22</v>
          </cell>
          <cell r="AL17">
            <v>463</v>
          </cell>
        </row>
        <row r="21">
          <cell r="AK21">
            <v>20</v>
          </cell>
          <cell r="AL21">
            <v>419</v>
          </cell>
        </row>
        <row r="25">
          <cell r="AK25">
            <v>25</v>
          </cell>
          <cell r="AL25">
            <v>671</v>
          </cell>
        </row>
        <row r="29">
          <cell r="AK29">
            <v>6</v>
          </cell>
          <cell r="AL29">
            <v>127</v>
          </cell>
        </row>
      </sheetData>
      <sheetData sheetId="3">
        <row r="9">
          <cell r="AU9">
            <v>31</v>
          </cell>
          <cell r="AV9">
            <v>835</v>
          </cell>
        </row>
        <row r="12">
          <cell r="AU12">
            <v>11</v>
          </cell>
          <cell r="AV12">
            <v>324</v>
          </cell>
        </row>
        <row r="13">
          <cell r="AU13">
            <v>28</v>
          </cell>
          <cell r="AV13">
            <v>836</v>
          </cell>
        </row>
        <row r="16">
          <cell r="AU16">
            <v>30</v>
          </cell>
          <cell r="AV16">
            <v>604</v>
          </cell>
        </row>
        <row r="20">
          <cell r="AU20">
            <v>27</v>
          </cell>
          <cell r="AV20">
            <v>633</v>
          </cell>
        </row>
        <row r="24">
          <cell r="AU24">
            <v>39</v>
          </cell>
          <cell r="AV24">
            <v>964</v>
          </cell>
        </row>
        <row r="27">
          <cell r="AU27">
            <v>10</v>
          </cell>
          <cell r="AV27">
            <v>290</v>
          </cell>
        </row>
        <row r="28">
          <cell r="AU28">
            <v>9</v>
          </cell>
          <cell r="AV28">
            <v>228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F36C1-E59A-4CA9-957A-DB599CEA8211}">
  <sheetPr>
    <pageSetUpPr fitToPage="1"/>
  </sheetPr>
  <dimension ref="A2:Z25"/>
  <sheetViews>
    <sheetView tabSelected="1" zoomScale="80" zoomScaleNormal="80" workbookViewId="0">
      <selection activeCell="N35" sqref="N35"/>
    </sheetView>
  </sheetViews>
  <sheetFormatPr defaultRowHeight="15.05"/>
  <cols>
    <col min="1" max="1" width="40.109375" customWidth="1"/>
    <col min="18" max="18" width="10.44140625" customWidth="1"/>
    <col min="23" max="24" width="13.109375" bestFit="1" customWidth="1"/>
    <col min="26" max="26" width="13.109375" customWidth="1"/>
  </cols>
  <sheetData>
    <row r="2" spans="1:26">
      <c r="P2" s="44"/>
      <c r="Q2" s="44"/>
      <c r="R2" s="44"/>
      <c r="S2" s="44"/>
      <c r="T2" s="44"/>
      <c r="W2" s="44" t="s">
        <v>0</v>
      </c>
      <c r="X2" s="44"/>
      <c r="Y2" s="44"/>
      <c r="Z2" s="44"/>
    </row>
    <row r="3" spans="1:26">
      <c r="P3" s="44"/>
      <c r="Q3" s="44"/>
      <c r="R3" s="44"/>
      <c r="S3" s="44"/>
      <c r="T3" s="44"/>
      <c r="W3" s="44" t="s">
        <v>1</v>
      </c>
      <c r="X3" s="44"/>
      <c r="Y3" s="44"/>
      <c r="Z3" s="44"/>
    </row>
    <row r="4" spans="1:26">
      <c r="O4" s="1"/>
      <c r="P4" s="44"/>
      <c r="Q4" s="44"/>
      <c r="R4" s="44"/>
      <c r="S4" s="44"/>
      <c r="T4" s="44"/>
      <c r="W4" s="44" t="s">
        <v>2</v>
      </c>
      <c r="X4" s="44"/>
      <c r="Y4" s="44"/>
      <c r="Z4" s="44"/>
    </row>
    <row r="5" spans="1:26" ht="28.8" thickBot="1">
      <c r="C5" s="2" t="s">
        <v>3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4"/>
      <c r="P5" s="4"/>
      <c r="Q5" s="4"/>
      <c r="R5" s="4"/>
    </row>
    <row r="6" spans="1:26" ht="18.8" thickBot="1">
      <c r="A6" s="5"/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9"/>
      <c r="P6" s="6"/>
      <c r="Q6" s="6"/>
      <c r="R6" s="6"/>
      <c r="S6" s="6"/>
      <c r="T6" s="6"/>
      <c r="W6" s="42" t="s">
        <v>4</v>
      </c>
      <c r="X6" s="43"/>
      <c r="Y6" s="43"/>
      <c r="Z6" s="43"/>
    </row>
    <row r="7" spans="1:26" ht="86.25" customHeight="1" thickBot="1">
      <c r="A7" s="40" t="s">
        <v>5</v>
      </c>
      <c r="B7" s="40" t="s">
        <v>6</v>
      </c>
      <c r="C7" s="40" t="s">
        <v>7</v>
      </c>
      <c r="D7" s="40" t="s">
        <v>8</v>
      </c>
      <c r="E7" s="40" t="s">
        <v>9</v>
      </c>
      <c r="F7" s="34" t="s">
        <v>10</v>
      </c>
      <c r="G7" s="34" t="s">
        <v>11</v>
      </c>
      <c r="H7" s="40" t="s">
        <v>12</v>
      </c>
      <c r="I7" s="40" t="s">
        <v>13</v>
      </c>
      <c r="J7" s="38" t="s">
        <v>14</v>
      </c>
      <c r="K7" s="40" t="s">
        <v>15</v>
      </c>
      <c r="L7" s="34" t="s">
        <v>10</v>
      </c>
      <c r="M7" s="34" t="s">
        <v>11</v>
      </c>
      <c r="N7" s="40">
        <v>12</v>
      </c>
      <c r="O7" s="32" t="s">
        <v>10</v>
      </c>
      <c r="P7" s="32" t="s">
        <v>11</v>
      </c>
      <c r="Q7" s="34" t="s">
        <v>16</v>
      </c>
      <c r="R7" s="34" t="s">
        <v>17</v>
      </c>
      <c r="S7" s="32" t="s">
        <v>18</v>
      </c>
      <c r="T7" s="32" t="s">
        <v>19</v>
      </c>
      <c r="W7" s="10" t="s">
        <v>20</v>
      </c>
      <c r="X7" s="10" t="s">
        <v>21</v>
      </c>
      <c r="Y7" s="10" t="s">
        <v>22</v>
      </c>
      <c r="Z7" s="10" t="s">
        <v>23</v>
      </c>
    </row>
    <row r="8" spans="1:26" ht="15.65" hidden="1" thickBot="1">
      <c r="A8" s="41"/>
      <c r="B8" s="41"/>
      <c r="C8" s="41"/>
      <c r="D8" s="41"/>
      <c r="E8" s="41"/>
      <c r="F8" s="35"/>
      <c r="G8" s="35"/>
      <c r="H8" s="41"/>
      <c r="I8" s="41"/>
      <c r="J8" s="39"/>
      <c r="K8" s="41"/>
      <c r="L8" s="35"/>
      <c r="M8" s="35"/>
      <c r="N8" s="41"/>
      <c r="O8" s="33"/>
      <c r="P8" s="33"/>
      <c r="Q8" s="35"/>
      <c r="R8" s="35"/>
      <c r="S8" s="33"/>
      <c r="T8" s="33"/>
      <c r="W8" s="11"/>
      <c r="X8" s="11"/>
      <c r="Y8" s="11"/>
      <c r="Z8" s="11"/>
    </row>
    <row r="9" spans="1:26" ht="35.700000000000003" thickBot="1">
      <c r="A9" s="12" t="s">
        <v>24</v>
      </c>
      <c r="B9" s="13">
        <v>32</v>
      </c>
      <c r="C9" s="13">
        <v>30</v>
      </c>
      <c r="D9" s="13">
        <v>28</v>
      </c>
      <c r="E9" s="14">
        <v>30</v>
      </c>
      <c r="F9" s="15">
        <f>COUNT(B9:E9)</f>
        <v>4</v>
      </c>
      <c r="G9" s="15">
        <f>SUM(B9:E9)</f>
        <v>120</v>
      </c>
      <c r="H9" s="13">
        <v>28</v>
      </c>
      <c r="I9" s="13">
        <v>17</v>
      </c>
      <c r="J9" s="13">
        <v>29</v>
      </c>
      <c r="K9" s="13">
        <v>28</v>
      </c>
      <c r="L9" s="15">
        <f>COUNT(H9:K9)</f>
        <v>4</v>
      </c>
      <c r="M9" s="15">
        <f>SUM(H9:K9)</f>
        <v>102</v>
      </c>
      <c r="N9" s="14"/>
      <c r="O9" s="14">
        <f>COUNT(N9)</f>
        <v>0</v>
      </c>
      <c r="P9" s="14">
        <f>SUM(N9)</f>
        <v>0</v>
      </c>
      <c r="Q9" s="16">
        <f>O9+L9+F9</f>
        <v>8</v>
      </c>
      <c r="R9" s="14">
        <f>G9+M9+P9</f>
        <v>222</v>
      </c>
      <c r="S9" s="14">
        <f>Q9+'[1]5-9 класи '!AU9+'[1]1-4 класи '!AK10</f>
        <v>64</v>
      </c>
      <c r="T9" s="17">
        <f>R9+'[1]5-9 класи '!AV9+'[1]1-4 класи '!AL10</f>
        <v>1652</v>
      </c>
      <c r="W9" s="18">
        <f>'[1]1-4 класи '!AL10/'[1]1-4 класи '!AK10</f>
        <v>23.8</v>
      </c>
      <c r="X9" s="18">
        <f>'[1]5-9 класи '!AV9/'[1]5-9 класи '!AU9</f>
        <v>26.93548387096774</v>
      </c>
      <c r="Y9" s="18">
        <f>R9/Q9</f>
        <v>27.75</v>
      </c>
      <c r="Z9" s="18">
        <f>T9/S9</f>
        <v>25.8125</v>
      </c>
    </row>
    <row r="10" spans="1:26" ht="35.25" customHeight="1" thickBot="1">
      <c r="A10" s="12" t="s">
        <v>25</v>
      </c>
      <c r="B10" s="13">
        <v>36</v>
      </c>
      <c r="C10" s="14"/>
      <c r="D10" s="14"/>
      <c r="E10" s="14"/>
      <c r="F10" s="15">
        <f t="shared" ref="F10:F17" si="0">COUNT(B10:E10)</f>
        <v>1</v>
      </c>
      <c r="G10" s="15">
        <f t="shared" ref="G10:G17" si="1">SUM(B10:E10)</f>
        <v>36</v>
      </c>
      <c r="H10" s="13">
        <v>34</v>
      </c>
      <c r="I10" s="14"/>
      <c r="J10" s="14"/>
      <c r="K10" s="14"/>
      <c r="L10" s="15">
        <f t="shared" ref="L10:L17" si="2">COUNT(H10:K10)</f>
        <v>1</v>
      </c>
      <c r="M10" s="15">
        <f t="shared" ref="M10:M17" si="3">SUM(H10:K10)</f>
        <v>34</v>
      </c>
      <c r="N10" s="14"/>
      <c r="O10" s="14">
        <f t="shared" ref="O10:O17" si="4">COUNT(N10)</f>
        <v>0</v>
      </c>
      <c r="P10" s="14">
        <f t="shared" ref="P10:P17" si="5">SUM(N10)</f>
        <v>0</v>
      </c>
      <c r="Q10" s="16">
        <f t="shared" ref="Q10:Q17" si="6">O10+L10+F10</f>
        <v>2</v>
      </c>
      <c r="R10" s="14">
        <f t="shared" ref="R10:R17" si="7">G10+M10+P10</f>
        <v>70</v>
      </c>
      <c r="S10" s="14">
        <f>Q10+'[1]5-9 класи '!AU12+'[1]1-4 класи '!AK13</f>
        <v>23</v>
      </c>
      <c r="T10" s="17">
        <f>R10+'[1]5-9 класи '!AV12+'[1]1-4 класи '!AL13</f>
        <v>637</v>
      </c>
      <c r="W10" s="18">
        <f>'[1]1-4 класи '!AL13/'[1]1-4 класи '!AK13</f>
        <v>24.3</v>
      </c>
      <c r="X10" s="18">
        <f>'[1]5-9 класи '!AV12/'[1]5-9 класи '!AU12</f>
        <v>29.454545454545453</v>
      </c>
      <c r="Y10" s="18">
        <f t="shared" ref="Y10:Y17" si="8">R10/Q10</f>
        <v>35</v>
      </c>
      <c r="Z10" s="18">
        <f t="shared" ref="Z10:Z17" si="9">T10/S10</f>
        <v>27.695652173913043</v>
      </c>
    </row>
    <row r="11" spans="1:26" ht="35.700000000000003" thickBot="1">
      <c r="A11" s="12" t="s">
        <v>26</v>
      </c>
      <c r="B11" s="13">
        <v>34</v>
      </c>
      <c r="C11" s="13">
        <v>35</v>
      </c>
      <c r="D11" s="13">
        <v>33</v>
      </c>
      <c r="E11" s="14"/>
      <c r="F11" s="15">
        <f t="shared" si="0"/>
        <v>3</v>
      </c>
      <c r="G11" s="15">
        <f t="shared" si="1"/>
        <v>102</v>
      </c>
      <c r="H11" s="13">
        <v>22</v>
      </c>
      <c r="I11" s="13">
        <v>25</v>
      </c>
      <c r="J11" s="13">
        <v>24</v>
      </c>
      <c r="K11" s="14"/>
      <c r="L11" s="15">
        <f t="shared" si="2"/>
        <v>3</v>
      </c>
      <c r="M11" s="15">
        <f t="shared" si="3"/>
        <v>71</v>
      </c>
      <c r="N11" s="14"/>
      <c r="O11" s="14">
        <f t="shared" si="4"/>
        <v>0</v>
      </c>
      <c r="P11" s="14">
        <f t="shared" si="5"/>
        <v>0</v>
      </c>
      <c r="Q11" s="16">
        <f t="shared" si="6"/>
        <v>6</v>
      </c>
      <c r="R11" s="14">
        <f t="shared" si="7"/>
        <v>173</v>
      </c>
      <c r="S11" s="14">
        <f>Q11+'[1]5-9 класи '!AU13+'[1]1-4 класи '!AK14</f>
        <v>58</v>
      </c>
      <c r="T11" s="17">
        <f>R11+'[1]5-9 класи '!AV13+'[1]1-4 класи '!AL14</f>
        <v>1619</v>
      </c>
      <c r="W11" s="18">
        <f>'[1]1-4 класи '!AL14/'[1]1-4 класи '!AK14</f>
        <v>25.416666666666668</v>
      </c>
      <c r="X11" s="18">
        <f>'[1]5-9 класи '!AV13/'[1]5-9 класи '!AU13</f>
        <v>29.857142857142858</v>
      </c>
      <c r="Y11" s="18">
        <f t="shared" si="8"/>
        <v>28.833333333333332</v>
      </c>
      <c r="Z11" s="18">
        <f t="shared" si="9"/>
        <v>27.913793103448278</v>
      </c>
    </row>
    <row r="12" spans="1:26" ht="35.700000000000003" thickBot="1">
      <c r="A12" s="12" t="s">
        <v>27</v>
      </c>
      <c r="B12" s="13">
        <v>30</v>
      </c>
      <c r="C12" s="13">
        <v>28</v>
      </c>
      <c r="D12" s="14"/>
      <c r="E12" s="14"/>
      <c r="F12" s="15">
        <f t="shared" si="0"/>
        <v>2</v>
      </c>
      <c r="G12" s="15">
        <f t="shared" si="1"/>
        <v>58</v>
      </c>
      <c r="H12" s="13">
        <v>28</v>
      </c>
      <c r="I12" s="14"/>
      <c r="J12" s="14"/>
      <c r="K12" s="14"/>
      <c r="L12" s="15">
        <f t="shared" si="2"/>
        <v>1</v>
      </c>
      <c r="M12" s="15">
        <f t="shared" si="3"/>
        <v>28</v>
      </c>
      <c r="N12" s="14"/>
      <c r="O12" s="14">
        <f t="shared" si="4"/>
        <v>0</v>
      </c>
      <c r="P12" s="14">
        <f t="shared" si="5"/>
        <v>0</v>
      </c>
      <c r="Q12" s="16">
        <f t="shared" si="6"/>
        <v>3</v>
      </c>
      <c r="R12" s="14">
        <f t="shared" si="7"/>
        <v>86</v>
      </c>
      <c r="S12" s="14">
        <f>Q12+'[1]5-9 класи '!AU16+'[1]1-4 класи '!AK17</f>
        <v>55</v>
      </c>
      <c r="T12" s="17">
        <f>R12+'[1]5-9 класи '!AV16+'[1]1-4 класи '!AL17</f>
        <v>1153</v>
      </c>
      <c r="W12" s="18">
        <f>'[1]1-4 класи '!AL17/'[1]1-4 класи '!AK17</f>
        <v>21.045454545454547</v>
      </c>
      <c r="X12" s="18">
        <f>'[1]5-9 класи '!AV16/'[1]5-9 класи '!AU16</f>
        <v>20.133333333333333</v>
      </c>
      <c r="Y12" s="18">
        <f t="shared" si="8"/>
        <v>28.666666666666668</v>
      </c>
      <c r="Z12" s="18">
        <f t="shared" si="9"/>
        <v>20.963636363636365</v>
      </c>
    </row>
    <row r="13" spans="1:26" ht="31.5" customHeight="1" thickBot="1">
      <c r="A13" s="12" t="s">
        <v>28</v>
      </c>
      <c r="B13" s="13">
        <v>28</v>
      </c>
      <c r="C13" s="13">
        <v>21</v>
      </c>
      <c r="D13" s="14">
        <v>25</v>
      </c>
      <c r="E13" s="14"/>
      <c r="F13" s="15">
        <f t="shared" si="0"/>
        <v>3</v>
      </c>
      <c r="G13" s="15">
        <f t="shared" si="1"/>
        <v>74</v>
      </c>
      <c r="H13" s="13">
        <v>25</v>
      </c>
      <c r="I13" s="13">
        <v>20</v>
      </c>
      <c r="J13" s="13">
        <v>24</v>
      </c>
      <c r="K13" s="14"/>
      <c r="L13" s="15">
        <f t="shared" si="2"/>
        <v>3</v>
      </c>
      <c r="M13" s="15">
        <f t="shared" si="3"/>
        <v>69</v>
      </c>
      <c r="N13" s="14"/>
      <c r="O13" s="14">
        <f t="shared" si="4"/>
        <v>0</v>
      </c>
      <c r="P13" s="14">
        <f t="shared" si="5"/>
        <v>0</v>
      </c>
      <c r="Q13" s="16">
        <f>O13+L13+F13</f>
        <v>6</v>
      </c>
      <c r="R13" s="14">
        <f t="shared" si="7"/>
        <v>143</v>
      </c>
      <c r="S13" s="14">
        <f>Q13+'[1]5-9 класи '!AU20+'[1]1-4 класи '!AK21</f>
        <v>53</v>
      </c>
      <c r="T13" s="17">
        <f>R13+R14+'[1]5-9 класи '!AV20+'[1]1-4 класи '!AL21</f>
        <v>1254</v>
      </c>
      <c r="W13" s="18">
        <f>'[1]1-4 класи '!AL21/'[1]1-4 класи '!AK21</f>
        <v>20.95</v>
      </c>
      <c r="X13" s="18">
        <f>'[1]5-9 класи '!AV20/'[1]5-9 класи '!AU20</f>
        <v>23.444444444444443</v>
      </c>
      <c r="Y13" s="18">
        <f t="shared" si="8"/>
        <v>23.833333333333332</v>
      </c>
      <c r="Z13" s="18">
        <f t="shared" si="9"/>
        <v>23.660377358490567</v>
      </c>
    </row>
    <row r="14" spans="1:26" ht="28.5" customHeight="1" thickBot="1">
      <c r="A14" s="12" t="s">
        <v>29</v>
      </c>
      <c r="B14" s="13">
        <v>24</v>
      </c>
      <c r="C14" s="13"/>
      <c r="D14" s="14"/>
      <c r="E14" s="14"/>
      <c r="F14" s="15">
        <f t="shared" si="0"/>
        <v>1</v>
      </c>
      <c r="G14" s="15">
        <f t="shared" si="1"/>
        <v>24</v>
      </c>
      <c r="H14" s="13">
        <v>20</v>
      </c>
      <c r="I14" s="13"/>
      <c r="J14" s="13"/>
      <c r="K14" s="14"/>
      <c r="L14" s="15">
        <f t="shared" si="2"/>
        <v>1</v>
      </c>
      <c r="M14" s="15">
        <f t="shared" si="3"/>
        <v>20</v>
      </c>
      <c r="N14" s="14">
        <v>15</v>
      </c>
      <c r="O14" s="14">
        <f t="shared" si="4"/>
        <v>1</v>
      </c>
      <c r="P14" s="14">
        <f t="shared" si="5"/>
        <v>15</v>
      </c>
      <c r="Q14" s="16">
        <f>O14+L14+F14</f>
        <v>3</v>
      </c>
      <c r="R14" s="14">
        <f t="shared" si="7"/>
        <v>59</v>
      </c>
      <c r="S14" s="14"/>
      <c r="T14" s="17"/>
      <c r="W14" s="18"/>
      <c r="X14" s="18"/>
      <c r="Y14" s="18">
        <f t="shared" si="8"/>
        <v>19.666666666666668</v>
      </c>
      <c r="Z14" s="18"/>
    </row>
    <row r="15" spans="1:26" ht="36" customHeight="1" thickBot="1">
      <c r="A15" s="12" t="s">
        <v>30</v>
      </c>
      <c r="B15" s="13">
        <v>24</v>
      </c>
      <c r="C15" s="13">
        <v>25</v>
      </c>
      <c r="D15" s="13">
        <v>29</v>
      </c>
      <c r="E15" s="14"/>
      <c r="F15" s="15">
        <f t="shared" si="0"/>
        <v>3</v>
      </c>
      <c r="G15" s="15">
        <f t="shared" si="1"/>
        <v>78</v>
      </c>
      <c r="H15" s="13">
        <v>23</v>
      </c>
      <c r="I15" s="13">
        <v>24</v>
      </c>
      <c r="J15" s="13">
        <v>19</v>
      </c>
      <c r="K15" s="13">
        <v>24</v>
      </c>
      <c r="L15" s="15">
        <f t="shared" si="2"/>
        <v>4</v>
      </c>
      <c r="M15" s="15">
        <f t="shared" si="3"/>
        <v>90</v>
      </c>
      <c r="N15" s="14"/>
      <c r="O15" s="14">
        <f t="shared" si="4"/>
        <v>0</v>
      </c>
      <c r="P15" s="14">
        <f t="shared" si="5"/>
        <v>0</v>
      </c>
      <c r="Q15" s="16">
        <f t="shared" si="6"/>
        <v>7</v>
      </c>
      <c r="R15" s="14">
        <f t="shared" si="7"/>
        <v>168</v>
      </c>
      <c r="S15" s="14">
        <f>Q15+'[1]5-9 класи '!AU24+'[1]1-4 класи '!AK25</f>
        <v>71</v>
      </c>
      <c r="T15" s="17">
        <f>R15+'[1]5-9 класи '!AV24+'[1]1-4 класи '!AL25</f>
        <v>1803</v>
      </c>
      <c r="W15" s="18">
        <f>'[1]1-4 класи '!AL25/'[1]1-4 класи '!AK25</f>
        <v>26.84</v>
      </c>
      <c r="X15" s="18">
        <f>'[1]5-9 класи '!AV24/'[1]5-9 класи '!AU24</f>
        <v>24.717948717948719</v>
      </c>
      <c r="Y15" s="18">
        <f t="shared" si="8"/>
        <v>24</v>
      </c>
      <c r="Z15" s="18">
        <f t="shared" si="9"/>
        <v>25.3943661971831</v>
      </c>
    </row>
    <row r="16" spans="1:26" ht="35.700000000000003" thickBot="1">
      <c r="A16" s="12" t="s">
        <v>31</v>
      </c>
      <c r="B16" s="13">
        <v>29</v>
      </c>
      <c r="C16" s="13">
        <v>28</v>
      </c>
      <c r="D16" s="14"/>
      <c r="E16" s="14"/>
      <c r="F16" s="15">
        <f t="shared" si="0"/>
        <v>2</v>
      </c>
      <c r="G16" s="15">
        <f t="shared" si="1"/>
        <v>57</v>
      </c>
      <c r="H16" s="13">
        <v>25</v>
      </c>
      <c r="I16" s="13">
        <v>21</v>
      </c>
      <c r="J16" s="14"/>
      <c r="K16" s="14"/>
      <c r="L16" s="15">
        <f t="shared" si="2"/>
        <v>2</v>
      </c>
      <c r="M16" s="15">
        <f t="shared" si="3"/>
        <v>46</v>
      </c>
      <c r="N16" s="14"/>
      <c r="O16" s="14">
        <f t="shared" si="4"/>
        <v>0</v>
      </c>
      <c r="P16" s="14">
        <f t="shared" si="5"/>
        <v>0</v>
      </c>
      <c r="Q16" s="16">
        <f t="shared" si="6"/>
        <v>4</v>
      </c>
      <c r="R16" s="14">
        <f t="shared" si="7"/>
        <v>103</v>
      </c>
      <c r="S16" s="14">
        <f>Q16+'[1]5-9 класи '!AU27</f>
        <v>14</v>
      </c>
      <c r="T16" s="17">
        <f>R16+'[1]5-9 класи '!AV27</f>
        <v>393</v>
      </c>
      <c r="W16" s="18"/>
      <c r="X16" s="18">
        <f>'[1]5-9 класи '!AV27/'[1]5-9 класи '!AU27</f>
        <v>29</v>
      </c>
      <c r="Y16" s="18">
        <f t="shared" si="8"/>
        <v>25.75</v>
      </c>
      <c r="Z16" s="18">
        <f t="shared" si="9"/>
        <v>28.071428571428573</v>
      </c>
    </row>
    <row r="17" spans="1:26" ht="33.85" customHeight="1" thickBot="1">
      <c r="A17" s="12" t="s">
        <v>32</v>
      </c>
      <c r="B17" s="13">
        <v>37</v>
      </c>
      <c r="C17" s="13"/>
      <c r="D17" s="14"/>
      <c r="E17" s="14"/>
      <c r="F17" s="15">
        <f t="shared" si="0"/>
        <v>1</v>
      </c>
      <c r="G17" s="15">
        <f t="shared" si="1"/>
        <v>37</v>
      </c>
      <c r="H17" s="13">
        <v>24</v>
      </c>
      <c r="I17" s="14"/>
      <c r="J17" s="14"/>
      <c r="K17" s="14"/>
      <c r="L17" s="15">
        <f t="shared" si="2"/>
        <v>1</v>
      </c>
      <c r="M17" s="15">
        <f t="shared" si="3"/>
        <v>24</v>
      </c>
      <c r="N17" s="14"/>
      <c r="O17" s="14">
        <f t="shared" si="4"/>
        <v>0</v>
      </c>
      <c r="P17" s="14">
        <f t="shared" si="5"/>
        <v>0</v>
      </c>
      <c r="Q17" s="16">
        <f t="shared" si="6"/>
        <v>2</v>
      </c>
      <c r="R17" s="14">
        <f t="shared" si="7"/>
        <v>61</v>
      </c>
      <c r="S17" s="14">
        <f>Q17+'[1]5-9 класи '!AU28+'[1]1-4 класи '!AK29</f>
        <v>17</v>
      </c>
      <c r="T17" s="17">
        <f>R17+'[1]5-9 класи '!AV28+'[1]1-4 класи '!AL29</f>
        <v>416</v>
      </c>
      <c r="W17" s="18">
        <f>'[1]1-4 класи '!AL29/'[1]1-4 класи '!AK29</f>
        <v>21.166666666666668</v>
      </c>
      <c r="X17" s="18">
        <f>'[1]5-9 класи '!AV28/'[1]5-9 класи '!AU28</f>
        <v>25.333333333333332</v>
      </c>
      <c r="Y17" s="18">
        <f t="shared" si="8"/>
        <v>30.5</v>
      </c>
      <c r="Z17" s="18">
        <f t="shared" si="9"/>
        <v>24.470588235294116</v>
      </c>
    </row>
    <row r="18" spans="1:26" ht="36.799999999999997" customHeight="1">
      <c r="A18" s="19" t="s">
        <v>33</v>
      </c>
      <c r="B18" s="20"/>
      <c r="C18" s="20"/>
      <c r="D18" s="20"/>
      <c r="E18" s="20"/>
      <c r="F18" s="21">
        <f>SUM(F9:F17)</f>
        <v>20</v>
      </c>
      <c r="G18" s="21">
        <f>SUM(G9:G17)</f>
        <v>586</v>
      </c>
      <c r="H18" s="21"/>
      <c r="I18" s="21"/>
      <c r="J18" s="21"/>
      <c r="K18" s="21"/>
      <c r="L18" s="21">
        <f>SUM(L9:L17)</f>
        <v>20</v>
      </c>
      <c r="M18" s="21">
        <f>SUM(M9:M17)</f>
        <v>484</v>
      </c>
      <c r="N18" s="21"/>
      <c r="O18" s="21"/>
      <c r="P18" s="20"/>
      <c r="Q18" s="20"/>
      <c r="R18" s="20">
        <f t="shared" ref="R18:T18" si="10">SUM(R9:R17)</f>
        <v>1085</v>
      </c>
      <c r="S18" s="20">
        <f t="shared" si="10"/>
        <v>355</v>
      </c>
      <c r="T18" s="22">
        <f t="shared" si="10"/>
        <v>8927</v>
      </c>
      <c r="W18" s="23">
        <f>AVERAGE(W9:W17)</f>
        <v>23.359826839826837</v>
      </c>
      <c r="X18" s="23">
        <f t="shared" ref="X18" si="11">AVERAGE(X9:X17)</f>
        <v>26.109529001464491</v>
      </c>
      <c r="Y18" s="23">
        <f>AVERAGE(Y9:Y17)</f>
        <v>27.111111111111111</v>
      </c>
      <c r="Z18" s="23">
        <v>25.5</v>
      </c>
    </row>
    <row r="19" spans="1:26" ht="23.8">
      <c r="A19" s="24" t="s">
        <v>34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6">
        <v>352</v>
      </c>
      <c r="T19" s="27">
        <v>8856</v>
      </c>
    </row>
    <row r="20" spans="1:26">
      <c r="V20" s="28"/>
    </row>
    <row r="25" spans="1:26" ht="28.2">
      <c r="A25" s="29" t="s">
        <v>35</v>
      </c>
      <c r="B25" s="4"/>
      <c r="C25" s="4"/>
      <c r="D25" s="4"/>
      <c r="E25" s="4"/>
      <c r="F25" s="4"/>
      <c r="P25" s="36"/>
      <c r="Q25" s="37"/>
      <c r="R25" s="37"/>
      <c r="S25" s="37"/>
      <c r="T25" s="37"/>
      <c r="W25" s="30" t="s">
        <v>36</v>
      </c>
      <c r="X25" s="31"/>
      <c r="Y25" s="31"/>
      <c r="Z25" s="31"/>
    </row>
  </sheetData>
  <mergeCells count="29">
    <mergeCell ref="P2:T2"/>
    <mergeCell ref="W2:Z2"/>
    <mergeCell ref="P3:T3"/>
    <mergeCell ref="W3:Z3"/>
    <mergeCell ref="P4:T4"/>
    <mergeCell ref="W4:Z4"/>
    <mergeCell ref="O7:O8"/>
    <mergeCell ref="W6:Z6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W25:Z25"/>
    <mergeCell ref="P7:P8"/>
    <mergeCell ref="Q7:Q8"/>
    <mergeCell ref="R7:R8"/>
    <mergeCell ref="S7:S8"/>
    <mergeCell ref="T7:T8"/>
    <mergeCell ref="P25:T25"/>
  </mergeCells>
  <pageMargins left="0.70866141732283472" right="0.70866141732283472" top="0.74803149606299213" bottom="0.74803149606299213" header="0.31496062992125984" footer="0.31496062992125984"/>
  <pageSetup paperSize="9" scale="46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10-12 класи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Німчук Надія Володимирівна</cp:lastModifiedBy>
  <dcterms:created xsi:type="dcterms:W3CDTF">2024-09-10T11:04:15Z</dcterms:created>
  <dcterms:modified xsi:type="dcterms:W3CDTF">2024-09-10T11:15:53Z</dcterms:modified>
</cp:coreProperties>
</file>